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st-sharing with EU model" sheetId="1" r:id="rId1"/>
  </sheets>
  <definedNames>
    <definedName name="_xlnm.Print_Area" localSheetId="0">'Cost-sharing with EU model'!$A$1:$P$42</definedName>
  </definedNames>
  <calcPr fullCalcOnLoad="1"/>
</workbook>
</file>

<file path=xl/comments1.xml><?xml version="1.0" encoding="utf-8"?>
<comments xmlns="http://schemas.openxmlformats.org/spreadsheetml/2006/main">
  <authors>
    <author>Albert.Kuhn</author>
  </authors>
  <commentList>
    <comment ref="A1" authorId="0">
      <text>
        <r>
          <rPr>
            <b/>
            <sz val="8"/>
            <rFont val="Tahoma"/>
            <family val="0"/>
          </rPr>
          <t>Albert.Kuhn: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<sst xmlns="http://schemas.openxmlformats.org/spreadsheetml/2006/main" count="51" uniqueCount="51">
  <si>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Malta</t>
  </si>
  <si>
    <t>Portugal</t>
  </si>
  <si>
    <t>Insgesamt</t>
  </si>
  <si>
    <t xml:space="preserve"> </t>
  </si>
  <si>
    <t>Perso-nal       Staff</t>
  </si>
  <si>
    <t>No of teachers required</t>
  </si>
  <si>
    <t>maximum possible reimbursement</t>
  </si>
  <si>
    <t xml:space="preserve">Cost sharing on the basis of the Member States' Contribution to the European Union budget  </t>
  </si>
  <si>
    <t>Member State</t>
  </si>
  <si>
    <t>1 %GNP</t>
  </si>
  <si>
    <t>% of EU budget based on GNP</t>
  </si>
  <si>
    <t>Belgium</t>
  </si>
  <si>
    <t>Bulgaris</t>
  </si>
  <si>
    <t>Czech Republic</t>
  </si>
  <si>
    <t>Denmark</t>
  </si>
  <si>
    <t>Germany</t>
  </si>
  <si>
    <t>Estonia</t>
  </si>
  <si>
    <t>Greece</t>
  </si>
  <si>
    <t>Spain</t>
  </si>
  <si>
    <t>France</t>
  </si>
  <si>
    <t>Italy</t>
  </si>
  <si>
    <t>Ireland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</si>
  <si>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</si>
  <si>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</si>
  <si>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</si>
  <si>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</si>
  <si>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</si>
  <si>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</si>
  <si>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</si>
  <si>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</si>
  <si>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</si>
  <si>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</si>
  <si>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</si>
  <si>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</si>
  <si>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</si>
  <si>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United Kingdom</t>
  </si>
  <si>
    <t>National Salaries</t>
  </si>
  <si>
    <t>% of total budget coming from Member states</t>
  </si>
  <si>
    <t xml:space="preserve"> non filled posts</t>
  </si>
  <si>
    <t>total posts</t>
  </si>
  <si>
    <t>Anglophone</t>
  </si>
  <si>
    <t>Fracophone</t>
  </si>
  <si>
    <t>German</t>
  </si>
  <si>
    <t xml:space="preserve">Dutch </t>
  </si>
  <si>
    <t>teachers in %</t>
  </si>
  <si>
    <t>difference between what MS puts in and can take out                 (red mean more than put in)</t>
  </si>
  <si>
    <t>Total EU budget = EUR 131,309,163,000 (B41)</t>
  </si>
  <si>
    <t>Increase in contribution to EU budget due to pre-paying (21%)</t>
  </si>
  <si>
    <t>Cost of pre-paying 21% of ES budget (seconded teacher costs)</t>
  </si>
  <si>
    <t>cost of  59% of ES Budget (taken from EU-Contribution)</t>
  </si>
  <si>
    <t>Total contribution to ES budget            (not including other income such fees)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</si>
</sst>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#,##0.000"/>
    <numFmt numFmtId="190" formatCode="#,##0_ ;[Red]\-#,##0\ "/>
    <numFmt numFmtId="191" formatCode="#,##0.0"/>
    <numFmt numFmtId="192" formatCode="0.0%"/>
    <numFmt numFmtId="193" formatCode="[$-80C]dddd\ d\ mmmm\ yyyy"/>
    <numFmt numFmtId="194" formatCode="#,##0\ [$€-1];[Red]\-#,##0\ [$€-1]"/>
    <numFmt numFmtId="195" formatCode="#,##0\ [$€-1]"/>
    <numFmt numFmtId="196" formatCode="#,##0.00\ [$€-1]"/>
    <numFmt numFmtId="197" formatCode="#,##0\ [$€-1];[Red]#,##0\ [$€-1]"/>
    <numFmt numFmtId="198" formatCode="#,##0.000\ [$€-1]"/>
  </numFmts>
  <fonts count="10">
    <font>
      <sz val="10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top" wrapText="1"/>
    </xf>
    <xf numFmtId="188" fontId="3" fillId="0" borderId="1" xfId="19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10" fontId="1" fillId="0" borderId="1" xfId="19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/>
    </xf>
    <xf numFmtId="10" fontId="0" fillId="0" borderId="1" xfId="19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0" fontId="0" fillId="0" borderId="1" xfId="0" applyNumberFormat="1" applyBorder="1" applyAlignment="1">
      <alignment/>
    </xf>
    <xf numFmtId="194" fontId="3" fillId="0" borderId="1" xfId="0" applyNumberFormat="1" applyFont="1" applyBorder="1" applyAlignment="1">
      <alignment horizontal="right" vertical="top" wrapText="1"/>
    </xf>
    <xf numFmtId="195" fontId="3" fillId="0" borderId="1" xfId="0" applyNumberFormat="1" applyFont="1" applyBorder="1" applyAlignment="1">
      <alignment horizontal="right" vertical="top" wrapText="1"/>
    </xf>
    <xf numFmtId="195" fontId="0" fillId="0" borderId="1" xfId="0" applyNumberFormat="1" applyBorder="1" applyAlignment="1">
      <alignment/>
    </xf>
    <xf numFmtId="196" fontId="0" fillId="0" borderId="1" xfId="0" applyNumberFormat="1" applyBorder="1" applyAlignment="1">
      <alignment/>
    </xf>
    <xf numFmtId="197" fontId="3" fillId="0" borderId="1" xfId="0" applyNumberFormat="1" applyFont="1" applyBorder="1" applyAlignment="1">
      <alignment horizontal="right" vertical="top" wrapText="1"/>
    </xf>
    <xf numFmtId="19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14.28125" style="15" bestFit="1" customWidth="1"/>
    <col min="2" max="2" width="21.8515625" style="15" bestFit="1" customWidth="1"/>
    <col min="3" max="3" width="11.28125" style="15" customWidth="1"/>
    <col min="4" max="4" width="14.00390625" style="15" customWidth="1"/>
    <col min="5" max="5" width="17.7109375" style="15" customWidth="1"/>
    <col min="6" max="6" width="16.28125" style="15" customWidth="1"/>
    <col min="7" max="7" width="16.421875" style="15" customWidth="1"/>
    <col min="8" max="8" width="12.00390625" style="15" customWidth="1"/>
    <col min="9" max="9" width="17.140625" style="15" customWidth="1"/>
    <col min="10" max="10" width="8.00390625" style="15" customWidth="1"/>
    <col min="11" max="11" width="7.28125" style="15" customWidth="1"/>
    <col min="12" max="12" width="7.140625" style="15" customWidth="1"/>
    <col min="13" max="13" width="6.28125" style="14" customWidth="1"/>
    <col min="14" max="14" width="11.140625" style="14" customWidth="1"/>
    <col min="15" max="16" width="15.7109375" style="15" customWidth="1"/>
    <col min="17" max="17" width="13.28125" style="15" customWidth="1"/>
    <col min="18" max="18" width="10.8515625" style="15" customWidth="1"/>
    <col min="19" max="16384" width="9.140625" style="15" customWidth="1"/>
  </cols>
  <sheetData>
    <row r="1" spans="1:16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7"/>
      <c r="O2" s="16"/>
      <c r="P2" s="16"/>
    </row>
    <row r="3" spans="1:16" ht="13.5" customHeight="1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3.5" customHeight="1">
      <c r="A4" s="20" t="s">
        <v>46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3.75" customHeight="1" hidden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76.5" customHeight="1">
      <c r="A7" s="4" t="s">
        <v>8</v>
      </c>
      <c r="B7" s="1" t="s">
        <v>9</v>
      </c>
      <c r="C7" s="5" t="s">
        <v>10</v>
      </c>
      <c r="D7" s="5" t="s">
        <v>47</v>
      </c>
      <c r="E7" s="5" t="s">
        <v>48</v>
      </c>
      <c r="F7" s="4" t="s">
        <v>49</v>
      </c>
      <c r="G7" s="4" t="s">
        <v>50</v>
      </c>
      <c r="H7" s="4" t="s">
        <v>37</v>
      </c>
      <c r="I7" s="4" t="s">
        <v>36</v>
      </c>
      <c r="J7" s="4" t="s">
        <v>5</v>
      </c>
      <c r="K7" s="4" t="s">
        <v>38</v>
      </c>
      <c r="L7" s="4" t="s">
        <v>39</v>
      </c>
      <c r="M7" s="4" t="s">
        <v>4</v>
      </c>
      <c r="N7" s="4" t="s">
        <v>44</v>
      </c>
      <c r="O7" s="4" t="s">
        <v>6</v>
      </c>
      <c r="P7" s="4" t="s">
        <v>45</v>
      </c>
    </row>
    <row r="8" spans="1:16" ht="12.75" customHeight="1">
      <c r="A8" s="5"/>
      <c r="B8" s="5"/>
      <c r="C8" s="5"/>
      <c r="D8" s="5"/>
      <c r="E8" s="5"/>
      <c r="F8" s="5"/>
      <c r="G8" s="5"/>
      <c r="H8" s="5"/>
      <c r="I8" s="5" t="s">
        <v>3</v>
      </c>
      <c r="J8" s="5"/>
      <c r="K8" s="5"/>
      <c r="L8" s="5"/>
      <c r="M8" s="6"/>
      <c r="N8" s="6"/>
      <c r="O8" s="5"/>
      <c r="P8" s="5"/>
    </row>
    <row r="9" spans="1:16" ht="12.75" customHeight="1">
      <c r="A9" s="2" t="s">
        <v>28</v>
      </c>
      <c r="B9" s="23">
        <v>3041969000</v>
      </c>
      <c r="C9" s="8">
        <f aca="true" t="shared" si="0" ref="C9:C41">B9/$B$41</f>
        <v>0.023166464018965684</v>
      </c>
      <c r="D9" s="8">
        <f>E9/$B$9</f>
        <v>0.00041885881185610793</v>
      </c>
      <c r="E9" s="25">
        <f aca="true" t="shared" si="1" ref="E9:E41">C9*55000000</f>
        <v>1274155.5210431127</v>
      </c>
      <c r="F9" s="24">
        <f aca="true" t="shared" si="2" ref="F9:F35">C9*168302071</f>
        <v>3898963.872138908</v>
      </c>
      <c r="G9" s="24">
        <f aca="true" t="shared" si="3" ref="G9:G41">SUM(E9:F9)</f>
        <v>5173119.393182021</v>
      </c>
      <c r="H9" s="13">
        <f>G9/$G$41</f>
        <v>0.023166464018965684</v>
      </c>
      <c r="I9" s="23">
        <v>714576</v>
      </c>
      <c r="J9" s="7">
        <v>23</v>
      </c>
      <c r="K9" s="7"/>
      <c r="L9" s="7">
        <f aca="true" t="shared" si="4" ref="L9:L41">SUM(J9:K9)</f>
        <v>23</v>
      </c>
      <c r="M9" s="3">
        <v>23</v>
      </c>
      <c r="N9" s="21">
        <f>M9/$M$41</f>
        <v>0.015221707478491065</v>
      </c>
      <c r="O9" s="22">
        <f>PRODUCT(I9,L9)</f>
        <v>16435248</v>
      </c>
      <c r="P9" s="26">
        <f>G9-O9</f>
        <v>-11262128.60681798</v>
      </c>
    </row>
    <row r="10" spans="1:16" ht="12.75" customHeight="1">
      <c r="A10" s="2" t="s">
        <v>11</v>
      </c>
      <c r="B10" s="23">
        <v>3858487000</v>
      </c>
      <c r="C10" s="8">
        <f t="shared" si="0"/>
        <v>0.02938475055240433</v>
      </c>
      <c r="D10" s="8">
        <f aca="true" t="shared" si="5" ref="D10:D35">E10/$B$9</f>
        <v>0.000531287886359867</v>
      </c>
      <c r="E10" s="25">
        <f t="shared" si="1"/>
        <v>1616161.280382238</v>
      </c>
      <c r="F10" s="24">
        <f t="shared" si="2"/>
        <v>4945514.373788043</v>
      </c>
      <c r="G10" s="24">
        <f t="shared" si="3"/>
        <v>6561675.654170281</v>
      </c>
      <c r="H10" s="13">
        <f aca="true" t="shared" si="6" ref="H10:H41">G10/$G$41</f>
        <v>0.029384750552404332</v>
      </c>
      <c r="I10" s="23">
        <v>10318861</v>
      </c>
      <c r="J10" s="7">
        <v>222</v>
      </c>
      <c r="K10" s="7">
        <v>7</v>
      </c>
      <c r="L10" s="7">
        <f t="shared" si="4"/>
        <v>229</v>
      </c>
      <c r="M10" s="3">
        <v>217</v>
      </c>
      <c r="N10" s="21">
        <f aca="true" t="shared" si="7" ref="N10:N41">M10/$M$41</f>
        <v>0.14361350099272005</v>
      </c>
      <c r="O10" s="22">
        <f aca="true" t="shared" si="8" ref="O10:O35">PRODUCT(I10,L10)</f>
        <v>2363019169</v>
      </c>
      <c r="P10" s="26">
        <f aca="true" t="shared" si="9" ref="P10:P35">G10-O10</f>
        <v>-2356457493.3458295</v>
      </c>
    </row>
    <row r="11" spans="1:16" ht="12.75" customHeight="1">
      <c r="A11" s="2" t="s">
        <v>12</v>
      </c>
      <c r="B11" s="23">
        <v>393723000</v>
      </c>
      <c r="C11" s="8">
        <f t="shared" si="0"/>
        <v>0.002998442690553134</v>
      </c>
      <c r="D11" s="8">
        <f t="shared" si="5"/>
        <v>5.421302714801576E-05</v>
      </c>
      <c r="E11" s="25">
        <f t="shared" si="1"/>
        <v>164914.34798042235</v>
      </c>
      <c r="F11" s="24">
        <f t="shared" si="2"/>
        <v>504644.11459490453</v>
      </c>
      <c r="G11" s="24">
        <f t="shared" si="3"/>
        <v>669558.4625753269</v>
      </c>
      <c r="H11" s="13">
        <f t="shared" si="6"/>
        <v>0.002998442690553134</v>
      </c>
      <c r="I11" s="23">
        <v>1617</v>
      </c>
      <c r="J11" s="7">
        <v>1</v>
      </c>
      <c r="K11" s="7"/>
      <c r="L11" s="7">
        <f t="shared" si="4"/>
        <v>1</v>
      </c>
      <c r="M11" s="3">
        <v>1</v>
      </c>
      <c r="N11" s="21">
        <f t="shared" si="7"/>
        <v>0.0006618133686300463</v>
      </c>
      <c r="O11" s="22">
        <f t="shared" si="8"/>
        <v>1617</v>
      </c>
      <c r="P11" s="26">
        <f t="shared" si="9"/>
        <v>667941.4625753269</v>
      </c>
    </row>
    <row r="12" spans="1:16" ht="12.75" customHeight="1">
      <c r="A12" s="2" t="s">
        <v>22</v>
      </c>
      <c r="B12" s="23">
        <v>186290000</v>
      </c>
      <c r="C12" s="8">
        <f t="shared" si="0"/>
        <v>0.0014187128738304424</v>
      </c>
      <c r="D12" s="8">
        <f t="shared" si="5"/>
        <v>2.565088863846881E-05</v>
      </c>
      <c r="E12" s="25">
        <f t="shared" si="1"/>
        <v>78029.20806067433</v>
      </c>
      <c r="F12" s="24">
        <f t="shared" si="2"/>
        <v>238772.31482002515</v>
      </c>
      <c r="G12" s="24">
        <f t="shared" si="3"/>
        <v>316801.5228806995</v>
      </c>
      <c r="H12" s="13">
        <f t="shared" si="6"/>
        <v>0.0014187128738304424</v>
      </c>
      <c r="I12" s="23">
        <v>0</v>
      </c>
      <c r="J12" s="7">
        <v>0</v>
      </c>
      <c r="K12" s="7"/>
      <c r="L12" s="7">
        <f t="shared" si="4"/>
        <v>0</v>
      </c>
      <c r="M12" s="3">
        <v>0</v>
      </c>
      <c r="N12" s="21">
        <f t="shared" si="7"/>
        <v>0</v>
      </c>
      <c r="O12" s="22">
        <f t="shared" si="8"/>
        <v>0</v>
      </c>
      <c r="P12" s="26">
        <f t="shared" si="9"/>
        <v>316801.5228806995</v>
      </c>
    </row>
    <row r="13" spans="1:16" ht="12.75" customHeight="1">
      <c r="A13" s="2" t="s">
        <v>13</v>
      </c>
      <c r="B13" s="23">
        <v>1510798000</v>
      </c>
      <c r="C13" s="8">
        <f t="shared" si="0"/>
        <v>0.01150565554971971</v>
      </c>
      <c r="D13" s="8">
        <f t="shared" si="5"/>
        <v>0.00020802679292082995</v>
      </c>
      <c r="E13" s="25">
        <f t="shared" si="1"/>
        <v>632811.0552345841</v>
      </c>
      <c r="F13" s="24">
        <f t="shared" si="2"/>
        <v>1936425.6572304708</v>
      </c>
      <c r="G13" s="24">
        <f t="shared" si="3"/>
        <v>2569236.712465055</v>
      </c>
      <c r="H13" s="13">
        <f t="shared" si="6"/>
        <v>0.01150565554971971</v>
      </c>
      <c r="I13" s="23">
        <v>162465</v>
      </c>
      <c r="J13" s="7">
        <v>15</v>
      </c>
      <c r="K13" s="7"/>
      <c r="L13" s="7">
        <f t="shared" si="4"/>
        <v>15</v>
      </c>
      <c r="M13" s="3">
        <v>15</v>
      </c>
      <c r="N13" s="21">
        <f t="shared" si="7"/>
        <v>0.009927200529450696</v>
      </c>
      <c r="O13" s="22">
        <f t="shared" si="8"/>
        <v>2436975</v>
      </c>
      <c r="P13" s="26">
        <f t="shared" si="9"/>
        <v>132261.71246505482</v>
      </c>
    </row>
    <row r="14" spans="1:16" ht="12.75" customHeight="1">
      <c r="A14" s="2" t="s">
        <v>14</v>
      </c>
      <c r="B14" s="23">
        <v>2543328000</v>
      </c>
      <c r="C14" s="8">
        <f t="shared" si="0"/>
        <v>0.019369006258915838</v>
      </c>
      <c r="D14" s="8">
        <f t="shared" si="5"/>
        <v>0.00035019927692897957</v>
      </c>
      <c r="E14" s="25">
        <f t="shared" si="1"/>
        <v>1065295.3442403711</v>
      </c>
      <c r="F14" s="24">
        <f t="shared" si="2"/>
        <v>3259843.8665874978</v>
      </c>
      <c r="G14" s="24">
        <f t="shared" si="3"/>
        <v>4325139.210827868</v>
      </c>
      <c r="H14" s="13">
        <f t="shared" si="6"/>
        <v>0.019369006258915838</v>
      </c>
      <c r="I14" s="23">
        <v>1683579</v>
      </c>
      <c r="J14" s="7">
        <v>33</v>
      </c>
      <c r="K14" s="7">
        <v>1</v>
      </c>
      <c r="L14" s="7">
        <f t="shared" si="4"/>
        <v>34</v>
      </c>
      <c r="M14" s="3">
        <v>33</v>
      </c>
      <c r="N14" s="21">
        <f t="shared" si="7"/>
        <v>0.02183984116479153</v>
      </c>
      <c r="O14" s="22">
        <f t="shared" si="8"/>
        <v>57241686</v>
      </c>
      <c r="P14" s="26">
        <f t="shared" si="9"/>
        <v>-52916546.78917213</v>
      </c>
    </row>
    <row r="15" spans="1:16" ht="12.75" customHeight="1">
      <c r="A15" s="2" t="s">
        <v>16</v>
      </c>
      <c r="B15" s="23">
        <v>155139000</v>
      </c>
      <c r="C15" s="8">
        <f t="shared" si="0"/>
        <v>0.001181478858409904</v>
      </c>
      <c r="D15" s="8">
        <f t="shared" si="5"/>
        <v>2.1361604017839998E-05</v>
      </c>
      <c r="E15" s="25">
        <f t="shared" si="1"/>
        <v>64981.33721254472</v>
      </c>
      <c r="F15" s="24">
        <f t="shared" si="2"/>
        <v>198845.33871310262</v>
      </c>
      <c r="G15" s="24">
        <f t="shared" si="3"/>
        <v>263826.6759256474</v>
      </c>
      <c r="H15" s="13">
        <f t="shared" si="6"/>
        <v>0.0011814788584099043</v>
      </c>
      <c r="I15" s="23">
        <v>26586</v>
      </c>
      <c r="J15" s="7">
        <v>4</v>
      </c>
      <c r="K15" s="7"/>
      <c r="L15" s="7">
        <f t="shared" si="4"/>
        <v>4</v>
      </c>
      <c r="M15" s="3">
        <v>4</v>
      </c>
      <c r="N15" s="21">
        <f t="shared" si="7"/>
        <v>0.0026472534745201853</v>
      </c>
      <c r="O15" s="22">
        <f t="shared" si="8"/>
        <v>106344</v>
      </c>
      <c r="P15" s="26">
        <f t="shared" si="9"/>
        <v>157482.67592564737</v>
      </c>
    </row>
    <row r="16" spans="1:16" ht="12.75" customHeight="1">
      <c r="A16" s="2" t="s">
        <v>33</v>
      </c>
      <c r="B16" s="23">
        <v>2026935000</v>
      </c>
      <c r="C16" s="8">
        <f t="shared" si="0"/>
        <v>0.015436356105628364</v>
      </c>
      <c r="D16" s="8">
        <f t="shared" si="5"/>
        <v>0.0002790954101799065</v>
      </c>
      <c r="E16" s="25">
        <f t="shared" si="1"/>
        <v>848999.58580956</v>
      </c>
      <c r="F16" s="24">
        <f t="shared" si="2"/>
        <v>2597970.7012707484</v>
      </c>
      <c r="G16" s="24">
        <f t="shared" si="3"/>
        <v>3446970.2870803084</v>
      </c>
      <c r="H16" s="13">
        <f t="shared" si="6"/>
        <v>0.015436356105628364</v>
      </c>
      <c r="I16" s="23">
        <v>1089609</v>
      </c>
      <c r="J16" s="7">
        <v>34</v>
      </c>
      <c r="K16" s="7"/>
      <c r="L16" s="7">
        <f t="shared" si="4"/>
        <v>34</v>
      </c>
      <c r="M16" s="3">
        <v>33</v>
      </c>
      <c r="N16" s="21">
        <f t="shared" si="7"/>
        <v>0.02183984116479153</v>
      </c>
      <c r="O16" s="22">
        <f t="shared" si="8"/>
        <v>37046706</v>
      </c>
      <c r="P16" s="26">
        <f t="shared" si="9"/>
        <v>-33599735.71291969</v>
      </c>
    </row>
    <row r="17" spans="1:16" ht="12.75" customHeight="1">
      <c r="A17" s="2" t="s">
        <v>19</v>
      </c>
      <c r="B17" s="23">
        <v>21150397000</v>
      </c>
      <c r="C17" s="8">
        <f t="shared" si="0"/>
        <v>0.16107327559463616</v>
      </c>
      <c r="D17" s="8">
        <f t="shared" si="5"/>
        <v>0.002912268388568387</v>
      </c>
      <c r="E17" s="25">
        <f t="shared" si="1"/>
        <v>8859030.157704988</v>
      </c>
      <c r="F17" s="24">
        <f t="shared" si="2"/>
        <v>27108965.865331024</v>
      </c>
      <c r="G17" s="24">
        <f t="shared" si="3"/>
        <v>35967996.02303601</v>
      </c>
      <c r="H17" s="13">
        <f t="shared" si="6"/>
        <v>0.16107327559463616</v>
      </c>
      <c r="I17" s="23">
        <v>5516585</v>
      </c>
      <c r="J17" s="7">
        <v>189</v>
      </c>
      <c r="K17" s="7">
        <v>7</v>
      </c>
      <c r="L17" s="7">
        <f t="shared" si="4"/>
        <v>196</v>
      </c>
      <c r="M17" s="3">
        <v>188</v>
      </c>
      <c r="N17" s="21">
        <f t="shared" si="7"/>
        <v>0.12442091330244871</v>
      </c>
      <c r="O17" s="22">
        <f t="shared" si="8"/>
        <v>1081250660</v>
      </c>
      <c r="P17" s="26">
        <f t="shared" si="9"/>
        <v>-1045282663.976964</v>
      </c>
    </row>
    <row r="18" spans="1:16" ht="12.75" customHeight="1">
      <c r="A18" s="2" t="s">
        <v>15</v>
      </c>
      <c r="B18" s="23">
        <v>27032865000</v>
      </c>
      <c r="C18" s="8">
        <f t="shared" si="0"/>
        <v>0.2058718857266648</v>
      </c>
      <c r="D18" s="8">
        <f t="shared" si="5"/>
        <v>0.003722244939039998</v>
      </c>
      <c r="E18" s="25">
        <f t="shared" si="1"/>
        <v>11322953.714966564</v>
      </c>
      <c r="F18" s="24">
        <f t="shared" si="2"/>
        <v>34648664.72847302</v>
      </c>
      <c r="G18" s="24">
        <f t="shared" si="3"/>
        <v>45971618.44343959</v>
      </c>
      <c r="H18" s="13">
        <f t="shared" si="6"/>
        <v>0.2058718857266648</v>
      </c>
      <c r="I18" s="23">
        <v>10866937</v>
      </c>
      <c r="J18" s="7">
        <v>245</v>
      </c>
      <c r="K18" s="7">
        <v>5</v>
      </c>
      <c r="L18" s="7">
        <f t="shared" si="4"/>
        <v>250</v>
      </c>
      <c r="M18" s="3">
        <v>240</v>
      </c>
      <c r="N18" s="21">
        <f t="shared" si="7"/>
        <v>0.15883520847121113</v>
      </c>
      <c r="O18" s="22">
        <f t="shared" si="8"/>
        <v>2716734250</v>
      </c>
      <c r="P18" s="26">
        <f t="shared" si="9"/>
        <v>-2670762631.5565605</v>
      </c>
    </row>
    <row r="19" spans="1:16" ht="12.75" customHeight="1">
      <c r="A19" s="2" t="s">
        <v>17</v>
      </c>
      <c r="B19" s="23">
        <v>2205629000</v>
      </c>
      <c r="C19" s="8">
        <f t="shared" si="0"/>
        <v>0.016797220769734098</v>
      </c>
      <c r="D19" s="8">
        <f t="shared" si="5"/>
        <v>0.0003037003803573854</v>
      </c>
      <c r="E19" s="25">
        <f t="shared" si="1"/>
        <v>923847.1423353753</v>
      </c>
      <c r="F19" s="24">
        <f t="shared" si="2"/>
        <v>2827007.0425904626</v>
      </c>
      <c r="G19" s="24">
        <f t="shared" si="3"/>
        <v>3750854.184925838</v>
      </c>
      <c r="H19" s="13">
        <f t="shared" si="6"/>
        <v>0.016797220769734098</v>
      </c>
      <c r="I19" s="23">
        <v>861145</v>
      </c>
      <c r="J19" s="7">
        <v>46</v>
      </c>
      <c r="K19" s="7"/>
      <c r="L19" s="7">
        <f t="shared" si="4"/>
        <v>46</v>
      </c>
      <c r="M19" s="3">
        <v>44</v>
      </c>
      <c r="N19" s="21">
        <f t="shared" si="7"/>
        <v>0.02911978821972204</v>
      </c>
      <c r="O19" s="22">
        <f t="shared" si="8"/>
        <v>39612670</v>
      </c>
      <c r="P19" s="26">
        <f t="shared" si="9"/>
        <v>-35861815.81507416</v>
      </c>
    </row>
    <row r="20" spans="1:16" ht="12.75" customHeight="1">
      <c r="A20" s="2" t="s">
        <v>26</v>
      </c>
      <c r="B20" s="23">
        <v>1096923000</v>
      </c>
      <c r="C20" s="8">
        <f t="shared" si="0"/>
        <v>0.008353742990502499</v>
      </c>
      <c r="D20" s="8">
        <f t="shared" si="5"/>
        <v>0.00015103896998215215</v>
      </c>
      <c r="E20" s="25">
        <f t="shared" si="1"/>
        <v>459455.8644776374</v>
      </c>
      <c r="F20" s="24">
        <f t="shared" si="2"/>
        <v>1405952.2459033038</v>
      </c>
      <c r="G20" s="24">
        <f t="shared" si="3"/>
        <v>1865408.1103809413</v>
      </c>
      <c r="H20" s="13">
        <f t="shared" si="6"/>
        <v>0.008353742990502499</v>
      </c>
      <c r="I20" s="23">
        <v>107821</v>
      </c>
      <c r="J20" s="7">
        <v>15</v>
      </c>
      <c r="K20" s="7"/>
      <c r="L20" s="7">
        <f t="shared" si="4"/>
        <v>15</v>
      </c>
      <c r="M20" s="3">
        <v>15</v>
      </c>
      <c r="N20" s="21">
        <f t="shared" si="7"/>
        <v>0.009927200529450696</v>
      </c>
      <c r="O20" s="22">
        <f t="shared" si="8"/>
        <v>1617315</v>
      </c>
      <c r="P20" s="26">
        <f t="shared" si="9"/>
        <v>248093.1103809413</v>
      </c>
    </row>
    <row r="21" spans="1:16" ht="12.75" customHeight="1">
      <c r="A21" s="2" t="s">
        <v>21</v>
      </c>
      <c r="B21" s="23">
        <v>1288774000</v>
      </c>
      <c r="C21" s="8">
        <f t="shared" si="0"/>
        <v>0.009814806298018973</v>
      </c>
      <c r="D21" s="8">
        <f t="shared" si="5"/>
        <v>0.00017745557117480274</v>
      </c>
      <c r="E21" s="25">
        <f t="shared" si="1"/>
        <v>539814.3463910435</v>
      </c>
      <c r="F21" s="24">
        <f t="shared" si="2"/>
        <v>1651852.2264204363</v>
      </c>
      <c r="G21" s="24">
        <f t="shared" si="3"/>
        <v>2191666.5728114797</v>
      </c>
      <c r="H21" s="13">
        <f t="shared" si="6"/>
        <v>0.009814806298018973</v>
      </c>
      <c r="I21" s="23">
        <v>2785256</v>
      </c>
      <c r="J21" s="7">
        <v>60</v>
      </c>
      <c r="K21" s="7">
        <v>13</v>
      </c>
      <c r="L21" s="7">
        <f t="shared" si="4"/>
        <v>73</v>
      </c>
      <c r="M21" s="3">
        <v>60</v>
      </c>
      <c r="N21" s="21">
        <f t="shared" si="7"/>
        <v>0.03970880211780278</v>
      </c>
      <c r="O21" s="22">
        <f t="shared" si="8"/>
        <v>203323688</v>
      </c>
      <c r="P21" s="26">
        <f t="shared" si="9"/>
        <v>-201132021.42718852</v>
      </c>
    </row>
    <row r="22" spans="1:16" ht="12.75" customHeight="1">
      <c r="A22" s="2" t="s">
        <v>20</v>
      </c>
      <c r="B22" s="23">
        <v>16246488000</v>
      </c>
      <c r="C22" s="8">
        <f t="shared" si="0"/>
        <v>0.12372699382753662</v>
      </c>
      <c r="D22" s="8">
        <f t="shared" si="5"/>
        <v>0.0022370328759150782</v>
      </c>
      <c r="E22" s="25">
        <f t="shared" si="1"/>
        <v>6804984.660514514</v>
      </c>
      <c r="F22" s="24">
        <f t="shared" si="2"/>
        <v>20823509.29977863</v>
      </c>
      <c r="G22" s="24">
        <f t="shared" si="3"/>
        <v>27628493.960293144</v>
      </c>
      <c r="H22" s="13">
        <f t="shared" si="6"/>
        <v>0.12372699382753662</v>
      </c>
      <c r="I22" s="23">
        <v>2538770</v>
      </c>
      <c r="J22" s="7">
        <v>104</v>
      </c>
      <c r="K22" s="7"/>
      <c r="L22" s="7">
        <f t="shared" si="4"/>
        <v>104</v>
      </c>
      <c r="M22" s="3">
        <v>104</v>
      </c>
      <c r="N22" s="21">
        <f t="shared" si="7"/>
        <v>0.06882859033752482</v>
      </c>
      <c r="O22" s="22">
        <f t="shared" si="8"/>
        <v>264032080</v>
      </c>
      <c r="P22" s="26">
        <f t="shared" si="9"/>
        <v>-236403586.03970686</v>
      </c>
    </row>
    <row r="23" spans="1:16" ht="12.75" customHeight="1">
      <c r="A23" s="2" t="s">
        <v>23</v>
      </c>
      <c r="B23" s="23">
        <v>195565000</v>
      </c>
      <c r="C23" s="8">
        <f t="shared" si="0"/>
        <v>0.0014893477007389042</v>
      </c>
      <c r="D23" s="8">
        <f t="shared" si="5"/>
        <v>2.6927994184240448E-05</v>
      </c>
      <c r="E23" s="25">
        <f t="shared" si="1"/>
        <v>81914.12354063973</v>
      </c>
      <c r="F23" s="24">
        <f t="shared" si="2"/>
        <v>250660.3024734458</v>
      </c>
      <c r="G23" s="24">
        <f t="shared" si="3"/>
        <v>332574.42601408553</v>
      </c>
      <c r="H23" s="13">
        <f t="shared" si="6"/>
        <v>0.0014893477007389042</v>
      </c>
      <c r="I23" s="23">
        <v>3845</v>
      </c>
      <c r="J23" s="7">
        <v>1</v>
      </c>
      <c r="K23" s="7"/>
      <c r="L23" s="7">
        <f t="shared" si="4"/>
        <v>1</v>
      </c>
      <c r="M23" s="3">
        <v>1</v>
      </c>
      <c r="N23" s="21">
        <f t="shared" si="7"/>
        <v>0.0006618133686300463</v>
      </c>
      <c r="O23" s="22">
        <f t="shared" si="8"/>
        <v>3845</v>
      </c>
      <c r="P23" s="26">
        <f t="shared" si="9"/>
        <v>328729.42601408553</v>
      </c>
    </row>
    <row r="24" spans="1:16" ht="12.75" customHeight="1">
      <c r="A24" s="2" t="s">
        <v>24</v>
      </c>
      <c r="B24" s="23">
        <v>313038000</v>
      </c>
      <c r="C24" s="8">
        <f t="shared" si="0"/>
        <v>0.0023839768135602234</v>
      </c>
      <c r="D24" s="8">
        <f t="shared" si="5"/>
        <v>4.3103241599704764E-05</v>
      </c>
      <c r="E24" s="25">
        <f t="shared" si="1"/>
        <v>131118.7247458123</v>
      </c>
      <c r="F24" s="24">
        <f t="shared" si="2"/>
        <v>401228.2349381665</v>
      </c>
      <c r="G24" s="24">
        <f t="shared" si="3"/>
        <v>532346.9596839788</v>
      </c>
      <c r="H24" s="13">
        <f t="shared" si="6"/>
        <v>0.0023839768135602234</v>
      </c>
      <c r="I24" s="23">
        <v>51414</v>
      </c>
      <c r="J24" s="7">
        <v>8</v>
      </c>
      <c r="K24" s="7"/>
      <c r="L24" s="7">
        <f t="shared" si="4"/>
        <v>8</v>
      </c>
      <c r="M24" s="3">
        <v>8</v>
      </c>
      <c r="N24" s="21">
        <f t="shared" si="7"/>
        <v>0.005294506949040371</v>
      </c>
      <c r="O24" s="22">
        <f t="shared" si="8"/>
        <v>411312</v>
      </c>
      <c r="P24" s="26">
        <f t="shared" si="9"/>
        <v>121034.95968397881</v>
      </c>
    </row>
    <row r="25" spans="1:16" ht="12.75" customHeight="1">
      <c r="A25" s="2" t="s">
        <v>25</v>
      </c>
      <c r="B25" s="23">
        <v>335005000</v>
      </c>
      <c r="C25" s="8">
        <f t="shared" si="0"/>
        <v>0.002551269023015553</v>
      </c>
      <c r="D25" s="8">
        <f t="shared" si="5"/>
        <v>4.612795076670914E-05</v>
      </c>
      <c r="E25" s="25">
        <f t="shared" si="1"/>
        <v>140319.79626585543</v>
      </c>
      <c r="F25" s="24">
        <f t="shared" si="2"/>
        <v>429383.86025166424</v>
      </c>
      <c r="G25" s="24">
        <f t="shared" si="3"/>
        <v>569703.6565175196</v>
      </c>
      <c r="H25" s="13">
        <f t="shared" si="6"/>
        <v>0.0025512690230155527</v>
      </c>
      <c r="I25" s="23">
        <v>1559793</v>
      </c>
      <c r="J25" s="7">
        <v>21</v>
      </c>
      <c r="K25" s="7">
        <v>4</v>
      </c>
      <c r="L25" s="7">
        <f t="shared" si="4"/>
        <v>25</v>
      </c>
      <c r="M25" s="3">
        <v>20</v>
      </c>
      <c r="N25" s="21">
        <f t="shared" si="7"/>
        <v>0.013236267372600927</v>
      </c>
      <c r="O25" s="22">
        <f t="shared" si="8"/>
        <v>38994825</v>
      </c>
      <c r="P25" s="26">
        <f t="shared" si="9"/>
        <v>-38425121.34348248</v>
      </c>
    </row>
    <row r="26" spans="1:16" ht="12.75" customHeight="1">
      <c r="A26" s="2" t="s">
        <v>0</v>
      </c>
      <c r="B26" s="23">
        <v>63619000</v>
      </c>
      <c r="C26" s="8">
        <f t="shared" si="0"/>
        <v>0.0004844977954813405</v>
      </c>
      <c r="D26" s="8">
        <f t="shared" si="5"/>
        <v>8.759911344091188E-06</v>
      </c>
      <c r="E26" s="25">
        <f t="shared" si="1"/>
        <v>26647.378751473727</v>
      </c>
      <c r="F26" s="24">
        <f t="shared" si="2"/>
        <v>81541.98237444405</v>
      </c>
      <c r="G26" s="24">
        <f t="shared" si="3"/>
        <v>108189.36112591779</v>
      </c>
      <c r="H26" s="13">
        <f t="shared" si="6"/>
        <v>0.00048449779548134054</v>
      </c>
      <c r="I26" s="23">
        <v>57412</v>
      </c>
      <c r="J26" s="7">
        <v>3</v>
      </c>
      <c r="K26" s="7"/>
      <c r="L26" s="7">
        <f t="shared" si="4"/>
        <v>3</v>
      </c>
      <c r="M26" s="3">
        <v>3</v>
      </c>
      <c r="N26" s="21">
        <f t="shared" si="7"/>
        <v>0.001985440105890139</v>
      </c>
      <c r="O26" s="22">
        <f t="shared" si="8"/>
        <v>172236</v>
      </c>
      <c r="P26" s="26">
        <f t="shared" si="9"/>
        <v>-64046.638874082215</v>
      </c>
    </row>
    <row r="27" spans="1:16" ht="12.75" customHeight="1">
      <c r="A27" s="2" t="s">
        <v>27</v>
      </c>
      <c r="B27" s="23">
        <v>6365726000</v>
      </c>
      <c r="C27" s="8">
        <f t="shared" si="0"/>
        <v>0.04847891689020971</v>
      </c>
      <c r="D27" s="8">
        <f t="shared" si="5"/>
        <v>0.0008765179490525821</v>
      </c>
      <c r="E27" s="25">
        <f t="shared" si="1"/>
        <v>2666340.428961534</v>
      </c>
      <c r="F27" s="24">
        <f t="shared" si="2"/>
        <v>8159102.112459173</v>
      </c>
      <c r="G27" s="24">
        <f t="shared" si="3"/>
        <v>10825442.541420707</v>
      </c>
      <c r="H27" s="13">
        <f t="shared" si="6"/>
        <v>0.04847891689020971</v>
      </c>
      <c r="I27" s="23">
        <v>3501684</v>
      </c>
      <c r="J27" s="7">
        <v>81</v>
      </c>
      <c r="K27" s="7"/>
      <c r="L27" s="7">
        <f t="shared" si="4"/>
        <v>81</v>
      </c>
      <c r="M27" s="3">
        <v>80</v>
      </c>
      <c r="N27" s="21">
        <f t="shared" si="7"/>
        <v>0.05294506949040371</v>
      </c>
      <c r="O27" s="22">
        <f t="shared" si="8"/>
        <v>283636404</v>
      </c>
      <c r="P27" s="26">
        <f t="shared" si="9"/>
        <v>-272810961.4585793</v>
      </c>
    </row>
    <row r="28" spans="1:16" ht="12.75" customHeight="1">
      <c r="A28" s="2" t="s">
        <v>29</v>
      </c>
      <c r="B28" s="23">
        <v>3987640000</v>
      </c>
      <c r="C28" s="8">
        <f t="shared" si="0"/>
        <v>0.030368330045634363</v>
      </c>
      <c r="D28" s="8">
        <f t="shared" si="5"/>
        <v>0.0005490713917564216</v>
      </c>
      <c r="E28" s="25">
        <f t="shared" si="1"/>
        <v>1670258.15250989</v>
      </c>
      <c r="F28" s="24">
        <f t="shared" si="2"/>
        <v>5111052.839491788</v>
      </c>
      <c r="G28" s="24">
        <f t="shared" si="3"/>
        <v>6781310.992001679</v>
      </c>
      <c r="H28" s="13">
        <f t="shared" si="6"/>
        <v>0.030368330045634367</v>
      </c>
      <c r="I28" s="23">
        <v>197798</v>
      </c>
      <c r="J28" s="7">
        <v>24</v>
      </c>
      <c r="K28" s="7"/>
      <c r="L28" s="7">
        <f t="shared" si="4"/>
        <v>24</v>
      </c>
      <c r="M28" s="3">
        <v>24</v>
      </c>
      <c r="N28" s="21">
        <f t="shared" si="7"/>
        <v>0.01588352084712111</v>
      </c>
      <c r="O28" s="22">
        <f t="shared" si="8"/>
        <v>4747152</v>
      </c>
      <c r="P28" s="26">
        <f t="shared" si="9"/>
        <v>2034158.9920016788</v>
      </c>
    </row>
    <row r="29" spans="1:16" ht="12.75" customHeight="1">
      <c r="A29" s="2" t="s">
        <v>1</v>
      </c>
      <c r="B29" s="23">
        <v>1632634000</v>
      </c>
      <c r="C29" s="8">
        <f t="shared" si="0"/>
        <v>0.01243351158974336</v>
      </c>
      <c r="D29" s="8">
        <f t="shared" si="5"/>
        <v>0.00022480279629275802</v>
      </c>
      <c r="E29" s="25">
        <f t="shared" si="1"/>
        <v>683843.1374358848</v>
      </c>
      <c r="F29" s="24">
        <f t="shared" si="2"/>
        <v>2092585.7503563098</v>
      </c>
      <c r="G29" s="24">
        <f t="shared" si="3"/>
        <v>2776428.8877921947</v>
      </c>
      <c r="H29" s="13">
        <f t="shared" si="6"/>
        <v>0.01243351158974336</v>
      </c>
      <c r="I29" s="23">
        <v>832461</v>
      </c>
      <c r="J29" s="7">
        <v>31</v>
      </c>
      <c r="K29" s="7"/>
      <c r="L29" s="7">
        <f t="shared" si="4"/>
        <v>31</v>
      </c>
      <c r="M29" s="3">
        <v>31</v>
      </c>
      <c r="N29" s="21">
        <f t="shared" si="7"/>
        <v>0.020516214427531435</v>
      </c>
      <c r="O29" s="22">
        <f t="shared" si="8"/>
        <v>25806291</v>
      </c>
      <c r="P29" s="26">
        <f t="shared" si="9"/>
        <v>-23029862.112207804</v>
      </c>
    </row>
    <row r="30" spans="1:16" ht="12.75" customHeight="1">
      <c r="A30" s="2" t="s">
        <v>30</v>
      </c>
      <c r="B30" s="23">
        <v>1409694000</v>
      </c>
      <c r="C30" s="8">
        <f t="shared" si="0"/>
        <v>0.010735686434921529</v>
      </c>
      <c r="D30" s="8">
        <f t="shared" si="5"/>
        <v>0.00019410544746533713</v>
      </c>
      <c r="E30" s="25">
        <f t="shared" si="1"/>
        <v>590462.7539206841</v>
      </c>
      <c r="F30" s="24">
        <f t="shared" si="2"/>
        <v>1806838.2606039</v>
      </c>
      <c r="G30" s="24">
        <f t="shared" si="3"/>
        <v>2397301.014524584</v>
      </c>
      <c r="H30" s="13">
        <f t="shared" si="6"/>
        <v>0.010735686434921529</v>
      </c>
      <c r="I30" s="23">
        <v>0</v>
      </c>
      <c r="J30" s="7">
        <v>0</v>
      </c>
      <c r="K30" s="7">
        <v>1</v>
      </c>
      <c r="L30" s="7">
        <f t="shared" si="4"/>
        <v>1</v>
      </c>
      <c r="M30" s="3">
        <v>0</v>
      </c>
      <c r="N30" s="21">
        <f t="shared" si="7"/>
        <v>0</v>
      </c>
      <c r="O30" s="22">
        <f t="shared" si="8"/>
        <v>0</v>
      </c>
      <c r="P30" s="26">
        <f t="shared" si="9"/>
        <v>2397301.014524584</v>
      </c>
    </row>
    <row r="31" spans="1:16" ht="12.75" customHeight="1">
      <c r="A31" s="2" t="s">
        <v>32</v>
      </c>
      <c r="B31" s="23">
        <v>734482000</v>
      </c>
      <c r="C31" s="8">
        <f t="shared" si="0"/>
        <v>0.005593531960903597</v>
      </c>
      <c r="D31" s="8">
        <f t="shared" si="5"/>
        <v>0.00010113326527972436</v>
      </c>
      <c r="E31" s="25">
        <f t="shared" si="1"/>
        <v>307644.25784969784</v>
      </c>
      <c r="F31" s="24">
        <f t="shared" si="2"/>
        <v>941403.0132247664</v>
      </c>
      <c r="G31" s="24">
        <f t="shared" si="3"/>
        <v>1249047.271074464</v>
      </c>
      <c r="H31" s="13">
        <f t="shared" si="6"/>
        <v>0.005593531960903596</v>
      </c>
      <c r="I31" s="23">
        <v>25109</v>
      </c>
      <c r="J31" s="7">
        <v>4</v>
      </c>
      <c r="K31" s="7">
        <v>1</v>
      </c>
      <c r="L31" s="7">
        <f t="shared" si="4"/>
        <v>5</v>
      </c>
      <c r="M31" s="3">
        <v>4</v>
      </c>
      <c r="N31" s="21">
        <f t="shared" si="7"/>
        <v>0.0026472534745201853</v>
      </c>
      <c r="O31" s="22">
        <f t="shared" si="8"/>
        <v>125545</v>
      </c>
      <c r="P31" s="26">
        <f t="shared" si="9"/>
        <v>1123502.271074464</v>
      </c>
    </row>
    <row r="32" spans="1:16" ht="12.75" customHeight="1">
      <c r="A32" s="2" t="s">
        <v>31</v>
      </c>
      <c r="B32" s="23">
        <v>376967000</v>
      </c>
      <c r="C32" s="8">
        <f t="shared" si="0"/>
        <v>0.0028708354496174804</v>
      </c>
      <c r="D32" s="8">
        <f t="shared" si="5"/>
        <v>5.190583787308859E-05</v>
      </c>
      <c r="E32" s="25">
        <f t="shared" si="1"/>
        <v>157895.94972896142</v>
      </c>
      <c r="F32" s="24">
        <f t="shared" si="2"/>
        <v>483167.5516708381</v>
      </c>
      <c r="G32" s="24">
        <f t="shared" si="3"/>
        <v>641063.5013997995</v>
      </c>
      <c r="H32" s="13">
        <f t="shared" si="6"/>
        <v>0.0028708354496174804</v>
      </c>
      <c r="I32" s="23">
        <v>45547</v>
      </c>
      <c r="J32" s="7">
        <v>2</v>
      </c>
      <c r="K32" s="7"/>
      <c r="L32" s="7">
        <f t="shared" si="4"/>
        <v>2</v>
      </c>
      <c r="M32" s="3">
        <v>2</v>
      </c>
      <c r="N32" s="21">
        <f t="shared" si="7"/>
        <v>0.0013236267372600927</v>
      </c>
      <c r="O32" s="22">
        <f t="shared" si="8"/>
        <v>91094</v>
      </c>
      <c r="P32" s="26">
        <f t="shared" si="9"/>
        <v>549969.5013997995</v>
      </c>
    </row>
    <row r="33" spans="1:16" ht="12.75" customHeight="1">
      <c r="A33" s="2" t="s">
        <v>18</v>
      </c>
      <c r="B33" s="23">
        <v>10857848000</v>
      </c>
      <c r="C33" s="8">
        <f t="shared" si="0"/>
        <v>0.08268918750171304</v>
      </c>
      <c r="D33" s="8">
        <f t="shared" si="5"/>
        <v>0.0014950531424199975</v>
      </c>
      <c r="E33" s="25">
        <f t="shared" si="1"/>
        <v>4547905.312594217</v>
      </c>
      <c r="F33" s="24">
        <f t="shared" si="2"/>
        <v>13916761.505845621</v>
      </c>
      <c r="G33" s="24">
        <f t="shared" si="3"/>
        <v>18464666.818439838</v>
      </c>
      <c r="H33" s="13">
        <f t="shared" si="6"/>
        <v>0.08268918750171304</v>
      </c>
      <c r="I33" s="23">
        <v>2697461</v>
      </c>
      <c r="J33" s="7">
        <v>85</v>
      </c>
      <c r="K33" s="7">
        <v>5</v>
      </c>
      <c r="L33" s="7">
        <f t="shared" si="4"/>
        <v>90</v>
      </c>
      <c r="M33" s="3">
        <v>83</v>
      </c>
      <c r="N33" s="21">
        <f t="shared" si="7"/>
        <v>0.05493050959629384</v>
      </c>
      <c r="O33" s="22">
        <f t="shared" si="8"/>
        <v>242771490</v>
      </c>
      <c r="P33" s="26">
        <f t="shared" si="9"/>
        <v>-224306823.18156016</v>
      </c>
    </row>
    <row r="34" spans="1:16" ht="12.75" customHeight="1">
      <c r="A34" s="2" t="s">
        <v>34</v>
      </c>
      <c r="B34" s="23">
        <v>4116381000</v>
      </c>
      <c r="C34" s="8">
        <f t="shared" si="0"/>
        <v>0.031348771905582856</v>
      </c>
      <c r="D34" s="8">
        <f t="shared" si="5"/>
        <v>0.0005667981675050131</v>
      </c>
      <c r="E34" s="25">
        <f t="shared" si="1"/>
        <v>1724182.454807057</v>
      </c>
      <c r="F34" s="24">
        <f t="shared" si="2"/>
        <v>5276063.235016211</v>
      </c>
      <c r="G34" s="24">
        <f t="shared" si="3"/>
        <v>7000245.689823268</v>
      </c>
      <c r="H34" s="13">
        <f t="shared" si="6"/>
        <v>0.031348771905582856</v>
      </c>
      <c r="I34" s="23">
        <v>1577521</v>
      </c>
      <c r="J34" s="7">
        <v>39</v>
      </c>
      <c r="K34" s="7"/>
      <c r="L34" s="7">
        <f t="shared" si="4"/>
        <v>39</v>
      </c>
      <c r="M34" s="3">
        <v>39</v>
      </c>
      <c r="N34" s="21">
        <f t="shared" si="7"/>
        <v>0.025810721376571807</v>
      </c>
      <c r="O34" s="22">
        <f t="shared" si="8"/>
        <v>61523319</v>
      </c>
      <c r="P34" s="26">
        <f t="shared" si="9"/>
        <v>-54523073.31017673</v>
      </c>
    </row>
    <row r="35" spans="1:16" ht="12.75" customHeight="1">
      <c r="A35" s="2" t="s">
        <v>35</v>
      </c>
      <c r="B35" s="23">
        <v>18182819000</v>
      </c>
      <c r="C35" s="8">
        <f t="shared" si="0"/>
        <v>0.13847334477335752</v>
      </c>
      <c r="D35" s="8">
        <f t="shared" si="5"/>
        <v>0.0025036527205026297</v>
      </c>
      <c r="E35" s="25">
        <f t="shared" si="1"/>
        <v>7616033.962534663</v>
      </c>
      <c r="F35" s="24">
        <f t="shared" si="2"/>
        <v>23305350.703653097</v>
      </c>
      <c r="G35" s="24">
        <f t="shared" si="3"/>
        <v>30921384.66618776</v>
      </c>
      <c r="H35" s="13">
        <f t="shared" si="6"/>
        <v>0.13847334477335752</v>
      </c>
      <c r="I35" s="23">
        <v>7743947</v>
      </c>
      <c r="J35" s="7">
        <v>235</v>
      </c>
      <c r="K35" s="7">
        <v>18</v>
      </c>
      <c r="L35" s="7">
        <f t="shared" si="4"/>
        <v>253</v>
      </c>
      <c r="M35" s="3">
        <v>239</v>
      </c>
      <c r="N35" s="21">
        <f t="shared" si="7"/>
        <v>0.15817339510258108</v>
      </c>
      <c r="O35" s="22">
        <f t="shared" si="8"/>
        <v>1959218591</v>
      </c>
      <c r="P35" s="26">
        <f t="shared" si="9"/>
        <v>-1928297206.3338122</v>
      </c>
    </row>
    <row r="36" spans="1:16" ht="12.75" customHeight="1">
      <c r="A36" s="2"/>
      <c r="B36" s="7"/>
      <c r="C36" s="8"/>
      <c r="D36" s="8"/>
      <c r="E36" s="3"/>
      <c r="F36" s="3"/>
      <c r="G36" s="3"/>
      <c r="H36" s="13"/>
      <c r="I36" s="7"/>
      <c r="J36" s="7" t="s">
        <v>41</v>
      </c>
      <c r="K36" s="7">
        <v>9</v>
      </c>
      <c r="L36" s="7">
        <f t="shared" si="4"/>
        <v>9</v>
      </c>
      <c r="M36" s="3"/>
      <c r="N36" s="21"/>
      <c r="O36" s="7"/>
      <c r="P36" s="7"/>
    </row>
    <row r="37" spans="1:16" ht="12.75" customHeight="1">
      <c r="A37" s="2"/>
      <c r="B37" s="7"/>
      <c r="C37" s="8"/>
      <c r="D37" s="8"/>
      <c r="E37" s="3"/>
      <c r="F37" s="3"/>
      <c r="G37" s="3"/>
      <c r="H37" s="13"/>
      <c r="I37" s="7"/>
      <c r="J37" s="7" t="s">
        <v>40</v>
      </c>
      <c r="K37" s="7">
        <v>7</v>
      </c>
      <c r="L37" s="7">
        <f t="shared" si="4"/>
        <v>7</v>
      </c>
      <c r="M37" s="3"/>
      <c r="N37" s="21"/>
      <c r="O37" s="7"/>
      <c r="P37" s="7"/>
    </row>
    <row r="38" spans="1:16" ht="12.75" customHeight="1">
      <c r="A38" s="2"/>
      <c r="B38" s="7"/>
      <c r="C38" s="8"/>
      <c r="D38" s="8"/>
      <c r="E38" s="3"/>
      <c r="F38" s="3"/>
      <c r="G38" s="3"/>
      <c r="H38" s="13"/>
      <c r="I38" s="7"/>
      <c r="J38" s="7" t="s">
        <v>42</v>
      </c>
      <c r="K38" s="7">
        <v>5</v>
      </c>
      <c r="L38" s="7">
        <f t="shared" si="4"/>
        <v>5</v>
      </c>
      <c r="M38" s="3"/>
      <c r="N38" s="21"/>
      <c r="O38" s="7"/>
      <c r="P38" s="7"/>
    </row>
    <row r="39" spans="1:16" ht="12.75" customHeight="1">
      <c r="A39" s="2"/>
      <c r="B39" s="7"/>
      <c r="C39" s="8"/>
      <c r="D39" s="8"/>
      <c r="E39" s="3"/>
      <c r="F39" s="3"/>
      <c r="G39" s="3"/>
      <c r="H39" s="13"/>
      <c r="I39" s="7"/>
      <c r="J39" s="7" t="s">
        <v>43</v>
      </c>
      <c r="K39" s="7">
        <v>2</v>
      </c>
      <c r="L39" s="7">
        <f t="shared" si="4"/>
        <v>2</v>
      </c>
      <c r="M39" s="3"/>
      <c r="N39" s="21"/>
      <c r="O39" s="7"/>
      <c r="P39" s="7"/>
    </row>
    <row r="40" spans="1:16" ht="12.75" customHeight="1">
      <c r="A40" s="2"/>
      <c r="B40" s="7"/>
      <c r="C40" s="8"/>
      <c r="D40" s="8"/>
      <c r="E40" s="3"/>
      <c r="F40" s="3"/>
      <c r="G40" s="3"/>
      <c r="H40" s="13"/>
      <c r="I40" s="7"/>
      <c r="J40" s="7"/>
      <c r="K40" s="7"/>
      <c r="L40" s="7"/>
      <c r="M40" s="3"/>
      <c r="N40" s="21"/>
      <c r="O40" s="7"/>
      <c r="P40" s="7"/>
    </row>
    <row r="41" spans="1:16" ht="12.75" customHeight="1">
      <c r="A41" s="9" t="s">
        <v>2</v>
      </c>
      <c r="B41" s="10">
        <f>SUM(B9:B35)</f>
        <v>131309163000</v>
      </c>
      <c r="C41" s="11">
        <f t="shared" si="0"/>
        <v>1</v>
      </c>
      <c r="D41" s="8"/>
      <c r="E41" s="3">
        <f t="shared" si="1"/>
        <v>55000000</v>
      </c>
      <c r="F41" s="10">
        <v>168302071</v>
      </c>
      <c r="G41" s="3">
        <f t="shared" si="3"/>
        <v>223302071</v>
      </c>
      <c r="H41" s="13">
        <f t="shared" si="6"/>
        <v>1</v>
      </c>
      <c r="I41" s="10">
        <f>SUM(I9:I35)</f>
        <v>54967799</v>
      </c>
      <c r="J41" s="10">
        <f>SUM(J9:J35)</f>
        <v>1525</v>
      </c>
      <c r="K41" s="10">
        <f>SUM(K9:K39)</f>
        <v>85</v>
      </c>
      <c r="L41" s="7">
        <f t="shared" si="4"/>
        <v>1610</v>
      </c>
      <c r="M41" s="12">
        <f>SUM(M9:M35)</f>
        <v>1511</v>
      </c>
      <c r="N41" s="21">
        <f t="shared" si="7"/>
        <v>1</v>
      </c>
      <c r="O41" s="7">
        <f>I41/M41</f>
        <v>36378.42422236929</v>
      </c>
      <c r="P41" s="10"/>
    </row>
    <row r="42" ht="12.75" customHeight="1"/>
    <row r="44" spans="2:14" ht="12.75">
      <c r="B44" s="27"/>
      <c r="M44" s="15"/>
      <c r="N44" s="15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mergeCells count="3">
    <mergeCell ref="A1:P1"/>
    <mergeCell ref="A3:P3"/>
    <mergeCell ref="A4:P4"/>
  </mergeCells>
  <printOptions/>
  <pageMargins left="0.18" right="0.18" top="0.64" bottom="0.52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gorey</cp:lastModifiedBy>
  <cp:lastPrinted>2012-02-07T07:49:36Z</cp:lastPrinted>
  <dcterms:created xsi:type="dcterms:W3CDTF">1996-10-14T23:33:28Z</dcterms:created>
  <dcterms:modified xsi:type="dcterms:W3CDTF">2012-02-17T09:45:01Z</dcterms:modified>
  <cp:category/>
  <cp:version/>
  <cp:contentType/>
  <cp:contentStatus/>
</cp:coreProperties>
</file>